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<sst xmlns="http://schemas.openxmlformats.org/spreadsheetml/2006/main" count="67" uniqueCount="60">
  <si>
    <t>附表1</t>
  </si>
  <si>
    <t>陆川县2023年财政预算收支调整总表（草案）</t>
  </si>
  <si>
    <t>编制单位：陆川县财政局</t>
  </si>
  <si>
    <t>2023年10月</t>
  </si>
  <si>
    <t>单位：万元</t>
  </si>
  <si>
    <t>收入情况</t>
  </si>
  <si>
    <t>支出情况</t>
  </si>
  <si>
    <t>项目</t>
  </si>
  <si>
    <t>2023年年初预算</t>
  </si>
  <si>
    <t>2023年调整预算</t>
  </si>
  <si>
    <t>增减额</t>
  </si>
  <si>
    <t>增幅%</t>
  </si>
  <si>
    <t>备注</t>
  </si>
  <si>
    <t>一般公共预算收入合计</t>
  </si>
  <si>
    <t>一般公共预算支出合计</t>
  </si>
  <si>
    <t>一、本级一般公共预算收入</t>
  </si>
  <si>
    <t>一、一般公共预算支出</t>
  </si>
  <si>
    <t>（一）税收收入</t>
  </si>
  <si>
    <t>（一）基本支出</t>
  </si>
  <si>
    <t>（二）非税收入</t>
  </si>
  <si>
    <t>（二）项目支出</t>
  </si>
  <si>
    <t>不含还本支出82万元</t>
  </si>
  <si>
    <t>二、转移性收入</t>
  </si>
  <si>
    <t>（三）一般性转移支付安排支出</t>
  </si>
  <si>
    <t>（一）返还性收入</t>
  </si>
  <si>
    <t>（四）专项转移支付安排支出</t>
  </si>
  <si>
    <t>（二）一般性转移支付收入</t>
  </si>
  <si>
    <t>（五）上年结余收入安排支出</t>
  </si>
  <si>
    <t>（三）专项转移支付收入</t>
  </si>
  <si>
    <t>（六）新增债券资金安排支出</t>
  </si>
  <si>
    <t>（四）政府一般债券转贷收入</t>
  </si>
  <si>
    <t>二、转移性支出（上解支出）</t>
  </si>
  <si>
    <t>（五）上年结余收入</t>
  </si>
  <si>
    <t>三、一般债务还本支出</t>
  </si>
  <si>
    <t>含本级财力负担82万元</t>
  </si>
  <si>
    <t>（六）调入资金</t>
  </si>
  <si>
    <t>基金预算收入合计</t>
  </si>
  <si>
    <t>基金预算支出合计</t>
  </si>
  <si>
    <t>一、县本级收入</t>
  </si>
  <si>
    <t>一、本级支出</t>
  </si>
  <si>
    <t xml:space="preserve">  其中:土地出让金收入</t>
  </si>
  <si>
    <t>（一）本级财力安排支出</t>
  </si>
  <si>
    <t>不含本级财力负担650万元</t>
  </si>
  <si>
    <t>二、政府基金补助收入</t>
  </si>
  <si>
    <t>（二）转移支付安排支出</t>
  </si>
  <si>
    <t>三、上年结余收入</t>
  </si>
  <si>
    <t>（三）上年结余收入安排支出</t>
  </si>
  <si>
    <t>四、政府专项债券转贷收入</t>
  </si>
  <si>
    <t>（四）新增专项债券资金安排支出</t>
  </si>
  <si>
    <t>二、专项债券还本支出</t>
  </si>
  <si>
    <t>含本级财力负担650万元</t>
  </si>
  <si>
    <t>三、调出资金</t>
  </si>
  <si>
    <t>国有资本经营预算收入合计</t>
  </si>
  <si>
    <t>国有资本经营预算支出合计</t>
  </si>
  <si>
    <t>一、国有资本经营收入</t>
  </si>
  <si>
    <t>一、国有资本经营预算支出</t>
  </si>
  <si>
    <t>二、国有资本经营预算转移支付收入</t>
  </si>
  <si>
    <t>二、调出资金</t>
  </si>
  <si>
    <t>全县收入总计</t>
  </si>
  <si>
    <t>全县支出总计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</si>
</sst>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  <numFmt numFmtId="178" formatCode="#,##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24"/>
      <name val="方正小标宋简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177" fontId="1" fillId="0" borderId="5" xfId="0" applyNumberFormat="1" applyFont="1" applyFill="1" applyBorder="1" applyAlignment="1">
      <alignment vertical="center"/>
    </xf>
    <xf numFmtId="176" fontId="1" fillId="3" borderId="5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7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/>
    </xf>
    <xf numFmtId="178" fontId="2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78" fontId="2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A1" sqref="A1"/>
    </sheetView>
  </sheetViews>
  <sheetFormatPr defaultColWidth="9" defaultRowHeight="14.25"/>
  <cols>
    <col min="1" max="1" width="29.875" style="7" customWidth="1"/>
    <col min="2" max="2" width="16.125" style="8" customWidth="1"/>
    <col min="3" max="3" width="17" style="8" customWidth="1"/>
    <col min="4" max="4" width="11.375" style="8" customWidth="1"/>
    <col min="5" max="5" width="9.875" style="9" customWidth="1"/>
    <col min="6" max="6" width="10.625" style="9" customWidth="1"/>
    <col min="7" max="7" width="31.625" style="8" customWidth="1"/>
    <col min="8" max="8" width="16.125" style="8" customWidth="1"/>
    <col min="9" max="9" width="17" style="8" customWidth="1"/>
    <col min="10" max="10" width="11.5" style="8" customWidth="1"/>
    <col min="11" max="11" width="11" style="10" customWidth="1"/>
    <col min="12" max="12" width="12.125" style="7" customWidth="1"/>
    <col min="13" max="16384" width="9" style="1"/>
  </cols>
  <sheetData>
    <row r="1" s="1" customFormat="1" ht="18" customHeight="1" spans="1:12">
      <c r="A1" s="11" t="s">
        <v>0</v>
      </c>
      <c r="B1" s="8"/>
      <c r="C1" s="8"/>
      <c r="D1" s="8"/>
      <c r="E1" s="9"/>
      <c r="F1" s="9"/>
      <c r="G1" s="8"/>
      <c r="H1" s="8"/>
      <c r="I1" s="8"/>
      <c r="J1" s="8"/>
      <c r="K1" s="10"/>
      <c r="L1" s="7"/>
    </row>
    <row r="2" s="1" customFormat="1" ht="33" customHeight="1" spans="1:12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="2" customFormat="1" ht="26" customHeight="1" spans="1:12">
      <c r="A3" s="14" t="s">
        <v>2</v>
      </c>
      <c r="B3" s="15"/>
      <c r="C3" s="15"/>
      <c r="D3" s="15"/>
      <c r="E3" s="16" t="s">
        <v>3</v>
      </c>
      <c r="F3" s="16"/>
      <c r="G3" s="17"/>
      <c r="H3" s="17"/>
      <c r="J3" s="45" t="s">
        <v>4</v>
      </c>
      <c r="K3" s="46"/>
      <c r="L3" s="14"/>
    </row>
    <row r="4" s="3" customFormat="1" ht="26" customHeight="1" spans="1:12">
      <c r="A4" s="18" t="s">
        <v>5</v>
      </c>
      <c r="B4" s="19"/>
      <c r="C4" s="19"/>
      <c r="D4" s="19"/>
      <c r="E4" s="19"/>
      <c r="F4" s="19"/>
      <c r="G4" s="20" t="s">
        <v>6</v>
      </c>
      <c r="H4" s="21"/>
      <c r="I4" s="21"/>
      <c r="J4" s="21"/>
      <c r="K4" s="21"/>
      <c r="L4" s="47"/>
    </row>
    <row r="5" s="3" customFormat="1" ht="25" customHeight="1" spans="1:12">
      <c r="A5" s="22" t="s">
        <v>7</v>
      </c>
      <c r="B5" s="23" t="s">
        <v>8</v>
      </c>
      <c r="C5" s="23" t="s">
        <v>9</v>
      </c>
      <c r="D5" s="23" t="s">
        <v>10</v>
      </c>
      <c r="E5" s="24" t="s">
        <v>11</v>
      </c>
      <c r="F5" s="24" t="s">
        <v>12</v>
      </c>
      <c r="G5" s="23" t="s">
        <v>7</v>
      </c>
      <c r="H5" s="23" t="s">
        <v>8</v>
      </c>
      <c r="I5" s="48" t="s">
        <v>9</v>
      </c>
      <c r="J5" s="23" t="s">
        <v>10</v>
      </c>
      <c r="K5" s="49" t="s">
        <v>11</v>
      </c>
      <c r="L5" s="22" t="s">
        <v>12</v>
      </c>
    </row>
    <row r="6" s="4" customFormat="1" ht="25" customHeight="1" spans="1:12">
      <c r="A6" s="25" t="s">
        <v>13</v>
      </c>
      <c r="B6" s="26">
        <f>SUM(B7,B10)</f>
        <v>549033</v>
      </c>
      <c r="C6" s="26">
        <f>SUM(C7,C10)</f>
        <v>645211</v>
      </c>
      <c r="D6" s="26">
        <f t="shared" ref="D6:D22" si="0">C6-B6</f>
        <v>96178</v>
      </c>
      <c r="E6" s="27">
        <f t="shared" ref="E6:E13" si="1">D6/B6*100</f>
        <v>17.5177084073271</v>
      </c>
      <c r="F6" s="27"/>
      <c r="G6" s="28" t="s">
        <v>14</v>
      </c>
      <c r="H6" s="26">
        <f>SUM(H7,H14:H16)</f>
        <v>549033</v>
      </c>
      <c r="I6" s="26">
        <f>SUM(I7,I14:I16)</f>
        <v>645211</v>
      </c>
      <c r="J6" s="26">
        <f t="shared" ref="J6:J15" si="2">I6-H6</f>
        <v>96178</v>
      </c>
      <c r="K6" s="50">
        <f t="shared" ref="K6:K12" si="3">J6/H6*100</f>
        <v>17.5177084073271</v>
      </c>
      <c r="L6" s="51"/>
    </row>
    <row r="7" s="5" customFormat="1" ht="25" customHeight="1" spans="1:13">
      <c r="A7" s="29" t="s">
        <v>15</v>
      </c>
      <c r="B7" s="30">
        <f>SUM(B8:B9)</f>
        <v>63498</v>
      </c>
      <c r="C7" s="30">
        <f>SUM(C8:C9)</f>
        <v>65415</v>
      </c>
      <c r="D7" s="30">
        <f t="shared" si="0"/>
        <v>1917</v>
      </c>
      <c r="E7" s="31">
        <f t="shared" si="1"/>
        <v>3.01899272418029</v>
      </c>
      <c r="F7" s="31"/>
      <c r="G7" s="32" t="s">
        <v>16</v>
      </c>
      <c r="H7" s="30">
        <f>SUM(H8:H13)-1</f>
        <v>480492</v>
      </c>
      <c r="I7" s="30">
        <f>SUM(I8:I13)</f>
        <v>576259</v>
      </c>
      <c r="J7" s="30">
        <f t="shared" si="2"/>
        <v>95767</v>
      </c>
      <c r="K7" s="52">
        <f t="shared" si="3"/>
        <v>19.931029028579</v>
      </c>
      <c r="L7" s="53"/>
      <c r="M7" s="1"/>
    </row>
    <row r="8" s="1" customFormat="1" ht="25" customHeight="1" spans="1:12">
      <c r="A8" s="33" t="s">
        <v>17</v>
      </c>
      <c r="B8" s="30">
        <v>37837</v>
      </c>
      <c r="C8" s="30">
        <v>33900</v>
      </c>
      <c r="D8" s="30">
        <f t="shared" si="0"/>
        <v>-3937</v>
      </c>
      <c r="E8" s="31">
        <f t="shared" si="1"/>
        <v>-10.4051589713772</v>
      </c>
      <c r="F8" s="31"/>
      <c r="G8" s="32" t="s">
        <v>18</v>
      </c>
      <c r="H8" s="30">
        <v>181202</v>
      </c>
      <c r="I8" s="30">
        <v>205363</v>
      </c>
      <c r="J8" s="30">
        <f t="shared" si="2"/>
        <v>24161</v>
      </c>
      <c r="K8" s="52">
        <f t="shared" si="3"/>
        <v>13.3337380382115</v>
      </c>
      <c r="L8" s="53"/>
    </row>
    <row r="9" s="1" customFormat="1" ht="25" customHeight="1" spans="1:12">
      <c r="A9" s="33" t="s">
        <v>19</v>
      </c>
      <c r="B9" s="30">
        <v>25661</v>
      </c>
      <c r="C9" s="30">
        <v>31515</v>
      </c>
      <c r="D9" s="30">
        <f t="shared" si="0"/>
        <v>5854</v>
      </c>
      <c r="E9" s="31">
        <f t="shared" si="1"/>
        <v>22.8128288063598</v>
      </c>
      <c r="F9" s="31"/>
      <c r="G9" s="32" t="s">
        <v>20</v>
      </c>
      <c r="H9" s="30">
        <v>112536</v>
      </c>
      <c r="I9" s="30">
        <v>102436</v>
      </c>
      <c r="J9" s="30">
        <f t="shared" si="2"/>
        <v>-10100</v>
      </c>
      <c r="K9" s="52">
        <f t="shared" si="3"/>
        <v>-8.97490580791924</v>
      </c>
      <c r="L9" s="53" t="s">
        <v>21</v>
      </c>
    </row>
    <row r="10" s="1" customFormat="1" ht="25" customHeight="1" spans="1:12">
      <c r="A10" s="29" t="s">
        <v>22</v>
      </c>
      <c r="B10" s="30">
        <f>SUM(B11:B16)</f>
        <v>485535</v>
      </c>
      <c r="C10" s="30">
        <f>SUM(C11:C16)</f>
        <v>579796</v>
      </c>
      <c r="D10" s="30">
        <f t="shared" si="0"/>
        <v>94261</v>
      </c>
      <c r="E10" s="31">
        <f t="shared" si="1"/>
        <v>19.4138424624383</v>
      </c>
      <c r="F10" s="34"/>
      <c r="G10" s="35" t="s">
        <v>23</v>
      </c>
      <c r="H10" s="8">
        <v>139119</v>
      </c>
      <c r="I10" s="30">
        <v>182318</v>
      </c>
      <c r="J10" s="30">
        <f t="shared" si="2"/>
        <v>43199</v>
      </c>
      <c r="K10" s="52">
        <f t="shared" si="3"/>
        <v>31.0518333225512</v>
      </c>
      <c r="L10" s="54"/>
    </row>
    <row r="11" s="1" customFormat="1" ht="25" customHeight="1" spans="1:12">
      <c r="A11" s="33" t="s">
        <v>24</v>
      </c>
      <c r="B11" s="30">
        <v>8737</v>
      </c>
      <c r="C11" s="30">
        <v>8737</v>
      </c>
      <c r="D11" s="30">
        <f t="shared" si="0"/>
        <v>0</v>
      </c>
      <c r="E11" s="31">
        <f t="shared" si="1"/>
        <v>0</v>
      </c>
      <c r="F11" s="31"/>
      <c r="G11" s="32" t="s">
        <v>25</v>
      </c>
      <c r="H11" s="30">
        <v>10761</v>
      </c>
      <c r="I11" s="30">
        <v>29528</v>
      </c>
      <c r="J11" s="30">
        <f t="shared" si="2"/>
        <v>18767</v>
      </c>
      <c r="K11" s="52">
        <f t="shared" si="3"/>
        <v>174.398290121736</v>
      </c>
      <c r="L11" s="54"/>
    </row>
    <row r="12" s="1" customFormat="1" ht="25" customHeight="1" spans="1:12">
      <c r="A12" s="33" t="s">
        <v>26</v>
      </c>
      <c r="B12" s="30">
        <v>272262</v>
      </c>
      <c r="C12" s="30">
        <v>330654</v>
      </c>
      <c r="D12" s="30">
        <f t="shared" si="0"/>
        <v>58392</v>
      </c>
      <c r="E12" s="31">
        <f t="shared" si="1"/>
        <v>21.4469885624876</v>
      </c>
      <c r="F12" s="36"/>
      <c r="G12" s="32" t="s">
        <v>27</v>
      </c>
      <c r="H12" s="30">
        <v>36875</v>
      </c>
      <c r="I12" s="30">
        <v>31268</v>
      </c>
      <c r="J12" s="30">
        <f t="shared" si="2"/>
        <v>-5607</v>
      </c>
      <c r="K12" s="52">
        <f t="shared" si="3"/>
        <v>-15.2054237288136</v>
      </c>
      <c r="L12" s="54"/>
    </row>
    <row r="13" s="1" customFormat="1" ht="25" customHeight="1" spans="1:12">
      <c r="A13" s="33" t="s">
        <v>28</v>
      </c>
      <c r="B13" s="30">
        <v>10761</v>
      </c>
      <c r="C13" s="30">
        <v>29528</v>
      </c>
      <c r="D13" s="30">
        <f t="shared" si="0"/>
        <v>18767</v>
      </c>
      <c r="E13" s="31">
        <f t="shared" si="1"/>
        <v>174.398290121736</v>
      </c>
      <c r="F13" s="36"/>
      <c r="G13" s="32" t="s">
        <v>29</v>
      </c>
      <c r="H13" s="30"/>
      <c r="I13" s="30">
        <v>25346</v>
      </c>
      <c r="J13" s="30">
        <f t="shared" si="2"/>
        <v>25346</v>
      </c>
      <c r="K13" s="52"/>
      <c r="L13" s="54"/>
    </row>
    <row r="14" s="1" customFormat="1" ht="33" customHeight="1" spans="1:12">
      <c r="A14" s="33" t="s">
        <v>30</v>
      </c>
      <c r="B14" s="30">
        <v>58900</v>
      </c>
      <c r="C14" s="30">
        <v>84609</v>
      </c>
      <c r="D14" s="30">
        <f t="shared" si="0"/>
        <v>25709</v>
      </c>
      <c r="E14" s="31"/>
      <c r="F14" s="31"/>
      <c r="G14" s="32" t="s">
        <v>31</v>
      </c>
      <c r="H14" s="30">
        <v>9489</v>
      </c>
      <c r="I14" s="30">
        <v>9607</v>
      </c>
      <c r="J14" s="30">
        <f t="shared" si="2"/>
        <v>118</v>
      </c>
      <c r="K14" s="52">
        <f t="shared" ref="K14:K21" si="4">J14/H14*100</f>
        <v>1.24354515755085</v>
      </c>
      <c r="L14" s="54"/>
    </row>
    <row r="15" s="1" customFormat="1" ht="25" customHeight="1" spans="1:12">
      <c r="A15" s="33" t="s">
        <v>32</v>
      </c>
      <c r="B15" s="37">
        <v>36875</v>
      </c>
      <c r="C15" s="37">
        <v>31268</v>
      </c>
      <c r="D15" s="30">
        <f t="shared" si="0"/>
        <v>-5607</v>
      </c>
      <c r="E15" s="31">
        <f t="shared" ref="E15:E21" si="5">D15/B15*100</f>
        <v>-15.2054237288136</v>
      </c>
      <c r="F15" s="31"/>
      <c r="G15" s="32" t="s">
        <v>33</v>
      </c>
      <c r="H15" s="30">
        <v>59052</v>
      </c>
      <c r="I15" s="30">
        <v>59345</v>
      </c>
      <c r="J15" s="30">
        <f t="shared" si="2"/>
        <v>293</v>
      </c>
      <c r="K15" s="52">
        <f t="shared" si="4"/>
        <v>0.496172864593917</v>
      </c>
      <c r="L15" s="55" t="s">
        <v>34</v>
      </c>
    </row>
    <row r="16" s="1" customFormat="1" ht="25" customHeight="1" spans="1:12">
      <c r="A16" s="33" t="s">
        <v>35</v>
      </c>
      <c r="B16" s="37">
        <v>98000</v>
      </c>
      <c r="C16" s="37">
        <v>95000</v>
      </c>
      <c r="D16" s="30">
        <f t="shared" si="0"/>
        <v>-3000</v>
      </c>
      <c r="E16" s="31">
        <f t="shared" si="5"/>
        <v>-3.06122448979592</v>
      </c>
      <c r="F16" s="31"/>
      <c r="G16" s="32"/>
      <c r="H16" s="30"/>
      <c r="I16" s="30"/>
      <c r="J16" s="30">
        <f>H16-I16</f>
        <v>0</v>
      </c>
      <c r="K16" s="52"/>
      <c r="L16" s="54"/>
    </row>
    <row r="17" s="6" customFormat="1" ht="25" customHeight="1" spans="1:12">
      <c r="A17" s="25" t="s">
        <v>36</v>
      </c>
      <c r="B17" s="38">
        <f>SUM(B18,B20:B22)</f>
        <v>235861</v>
      </c>
      <c r="C17" s="38">
        <f>SUM(C18,C20:C22)</f>
        <v>282691</v>
      </c>
      <c r="D17" s="38">
        <f t="shared" si="0"/>
        <v>46830</v>
      </c>
      <c r="E17" s="39">
        <f t="shared" si="5"/>
        <v>19.8549145471273</v>
      </c>
      <c r="F17" s="39"/>
      <c r="G17" s="38" t="s">
        <v>37</v>
      </c>
      <c r="H17" s="38">
        <f>SUM(H18,H23:H24)</f>
        <v>235861</v>
      </c>
      <c r="I17" s="38">
        <f>SUM(I18,I23:I24)</f>
        <v>282691</v>
      </c>
      <c r="J17" s="38">
        <f t="shared" ref="J17:J29" si="6">I17-H17</f>
        <v>46830</v>
      </c>
      <c r="K17" s="56">
        <f t="shared" si="4"/>
        <v>19.8549145471273</v>
      </c>
      <c r="L17" s="57"/>
    </row>
    <row r="18" s="1" customFormat="1" ht="25" customHeight="1" spans="1:12">
      <c r="A18" s="33" t="s">
        <v>38</v>
      </c>
      <c r="B18" s="30">
        <v>188479</v>
      </c>
      <c r="C18" s="30">
        <v>141968</v>
      </c>
      <c r="D18" s="30">
        <f t="shared" si="0"/>
        <v>-46511</v>
      </c>
      <c r="E18" s="31">
        <f t="shared" si="5"/>
        <v>-24.6770197210299</v>
      </c>
      <c r="F18" s="31"/>
      <c r="G18" s="32" t="s">
        <v>39</v>
      </c>
      <c r="H18" s="30">
        <f>SUM(H19:H22)</f>
        <v>125511</v>
      </c>
      <c r="I18" s="30">
        <f>SUM(I19:I22)</f>
        <v>175341</v>
      </c>
      <c r="J18" s="30">
        <f t="shared" si="6"/>
        <v>49830</v>
      </c>
      <c r="K18" s="52">
        <f t="shared" si="4"/>
        <v>39.7016994526376</v>
      </c>
      <c r="L18" s="53"/>
    </row>
    <row r="19" s="1" customFormat="1" ht="25" customHeight="1" spans="1:12">
      <c r="A19" s="33" t="s">
        <v>40</v>
      </c>
      <c r="B19" s="30">
        <v>182531</v>
      </c>
      <c r="C19" s="30">
        <v>134701</v>
      </c>
      <c r="D19" s="30">
        <f t="shared" si="0"/>
        <v>-47830</v>
      </c>
      <c r="E19" s="31">
        <f t="shared" si="5"/>
        <v>-26.2037681270579</v>
      </c>
      <c r="F19" s="31"/>
      <c r="G19" s="32" t="s">
        <v>41</v>
      </c>
      <c r="H19" s="30">
        <v>89829</v>
      </c>
      <c r="I19" s="30">
        <v>46318</v>
      </c>
      <c r="J19" s="30">
        <f t="shared" si="6"/>
        <v>-43511</v>
      </c>
      <c r="K19" s="52">
        <f t="shared" si="4"/>
        <v>-48.4375869708001</v>
      </c>
      <c r="L19" s="55" t="s">
        <v>42</v>
      </c>
    </row>
    <row r="20" s="1" customFormat="1" ht="25" customHeight="1" spans="1:12">
      <c r="A20" s="33" t="s">
        <v>43</v>
      </c>
      <c r="B20" s="30">
        <v>8546</v>
      </c>
      <c r="C20" s="30">
        <v>10740</v>
      </c>
      <c r="D20" s="30">
        <f t="shared" si="0"/>
        <v>2194</v>
      </c>
      <c r="E20" s="31">
        <f t="shared" si="5"/>
        <v>25.6728293938685</v>
      </c>
      <c r="F20" s="31"/>
      <c r="G20" s="32" t="s">
        <v>44</v>
      </c>
      <c r="H20" s="30">
        <v>8546</v>
      </c>
      <c r="I20" s="30">
        <v>10740</v>
      </c>
      <c r="J20" s="30">
        <f t="shared" si="6"/>
        <v>2194</v>
      </c>
      <c r="K20" s="52">
        <f t="shared" si="4"/>
        <v>25.6728293938685</v>
      </c>
      <c r="L20" s="53"/>
    </row>
    <row r="21" s="1" customFormat="1" ht="25" customHeight="1" spans="1:12">
      <c r="A21" s="33" t="s">
        <v>45</v>
      </c>
      <c r="B21" s="30">
        <v>27136</v>
      </c>
      <c r="C21" s="30">
        <v>27583</v>
      </c>
      <c r="D21" s="30">
        <f t="shared" si="0"/>
        <v>447</v>
      </c>
      <c r="E21" s="31">
        <f t="shared" si="5"/>
        <v>1.64725825471698</v>
      </c>
      <c r="F21" s="31"/>
      <c r="G21" s="32" t="s">
        <v>46</v>
      </c>
      <c r="H21" s="30">
        <v>27136</v>
      </c>
      <c r="I21" s="30">
        <v>27583</v>
      </c>
      <c r="J21" s="30">
        <f t="shared" si="6"/>
        <v>447</v>
      </c>
      <c r="K21" s="52">
        <f t="shared" si="4"/>
        <v>1.64725825471698</v>
      </c>
      <c r="L21" s="53"/>
    </row>
    <row r="22" s="1" customFormat="1" ht="25" customHeight="1" spans="1:12">
      <c r="A22" s="33" t="s">
        <v>47</v>
      </c>
      <c r="B22" s="30">
        <v>11700</v>
      </c>
      <c r="C22" s="30">
        <v>102400</v>
      </c>
      <c r="D22" s="30">
        <f t="shared" si="0"/>
        <v>90700</v>
      </c>
      <c r="E22" s="31"/>
      <c r="F22" s="31"/>
      <c r="G22" s="32" t="s">
        <v>48</v>
      </c>
      <c r="H22" s="30"/>
      <c r="I22" s="30">
        <v>90700</v>
      </c>
      <c r="J22" s="30">
        <f t="shared" si="6"/>
        <v>90700</v>
      </c>
      <c r="K22" s="52"/>
      <c r="L22" s="54"/>
    </row>
    <row r="23" s="1" customFormat="1" ht="25" customHeight="1" spans="1:12">
      <c r="A23" s="33"/>
      <c r="B23" s="30"/>
      <c r="C23" s="30"/>
      <c r="D23" s="30"/>
      <c r="E23" s="31"/>
      <c r="F23" s="31"/>
      <c r="G23" s="32" t="s">
        <v>49</v>
      </c>
      <c r="H23" s="30">
        <v>12350</v>
      </c>
      <c r="I23" s="30">
        <v>12350</v>
      </c>
      <c r="J23" s="30">
        <f t="shared" si="6"/>
        <v>0</v>
      </c>
      <c r="K23" s="52"/>
      <c r="L23" s="55" t="s">
        <v>50</v>
      </c>
    </row>
    <row r="24" s="1" customFormat="1" ht="25" customHeight="1" spans="1:12">
      <c r="A24" s="33"/>
      <c r="B24" s="30"/>
      <c r="C24" s="30"/>
      <c r="D24" s="30"/>
      <c r="E24" s="31"/>
      <c r="F24" s="31"/>
      <c r="G24" s="32" t="s">
        <v>51</v>
      </c>
      <c r="H24" s="30">
        <v>98000</v>
      </c>
      <c r="I24" s="30">
        <v>95000</v>
      </c>
      <c r="J24" s="30">
        <f t="shared" si="6"/>
        <v>-3000</v>
      </c>
      <c r="K24" s="52">
        <f>J24/H24*100</f>
        <v>-3.06122448979592</v>
      </c>
      <c r="L24" s="54"/>
    </row>
    <row r="25" s="6" customFormat="1" ht="25" customHeight="1" spans="1:12">
      <c r="A25" s="25" t="s">
        <v>52</v>
      </c>
      <c r="B25" s="38">
        <f>SUM(B26:B28)</f>
        <v>80</v>
      </c>
      <c r="C25" s="38">
        <f>SUM(C26:C28)</f>
        <v>80</v>
      </c>
      <c r="D25" s="38">
        <f t="shared" ref="D25:D29" si="7">C25-B25</f>
        <v>0</v>
      </c>
      <c r="E25" s="39"/>
      <c r="F25" s="39"/>
      <c r="G25" s="40" t="s">
        <v>53</v>
      </c>
      <c r="H25" s="38">
        <f>SUM(H26:H28)</f>
        <v>80</v>
      </c>
      <c r="I25" s="38">
        <f>SUM(I26:I28)</f>
        <v>80</v>
      </c>
      <c r="J25" s="38">
        <f t="shared" si="6"/>
        <v>0</v>
      </c>
      <c r="K25" s="56"/>
      <c r="L25" s="57"/>
    </row>
    <row r="26" s="1" customFormat="1" ht="25" customHeight="1" spans="1:12">
      <c r="A26" s="33" t="s">
        <v>54</v>
      </c>
      <c r="B26" s="30"/>
      <c r="C26" s="30"/>
      <c r="D26" s="30">
        <f t="shared" si="7"/>
        <v>0</v>
      </c>
      <c r="E26" s="31"/>
      <c r="F26" s="31"/>
      <c r="G26" s="32" t="s">
        <v>55</v>
      </c>
      <c r="H26" s="30">
        <v>80</v>
      </c>
      <c r="I26" s="30">
        <v>80</v>
      </c>
      <c r="J26" s="30">
        <f t="shared" si="6"/>
        <v>0</v>
      </c>
      <c r="K26" s="52"/>
      <c r="L26" s="54"/>
    </row>
    <row r="27" s="1" customFormat="1" ht="34" customHeight="1" spans="1:12">
      <c r="A27" s="33" t="s">
        <v>56</v>
      </c>
      <c r="B27" s="30">
        <v>20</v>
      </c>
      <c r="C27" s="30">
        <v>20</v>
      </c>
      <c r="D27" s="30">
        <f t="shared" si="7"/>
        <v>0</v>
      </c>
      <c r="E27" s="31"/>
      <c r="F27" s="31"/>
      <c r="G27" s="32" t="s">
        <v>57</v>
      </c>
      <c r="H27" s="41"/>
      <c r="I27" s="30"/>
      <c r="J27" s="30">
        <f t="shared" si="6"/>
        <v>0</v>
      </c>
      <c r="K27" s="52"/>
      <c r="L27" s="54"/>
    </row>
    <row r="28" s="1" customFormat="1" ht="25" customHeight="1" spans="1:12">
      <c r="A28" s="33" t="s">
        <v>45</v>
      </c>
      <c r="B28" s="30">
        <v>60</v>
      </c>
      <c r="C28" s="30">
        <v>60</v>
      </c>
      <c r="D28" s="30">
        <f t="shared" si="7"/>
        <v>0</v>
      </c>
      <c r="E28" s="31"/>
      <c r="F28" s="31"/>
      <c r="G28" s="32"/>
      <c r="H28" s="41"/>
      <c r="I28" s="30"/>
      <c r="J28" s="30">
        <f t="shared" si="6"/>
        <v>0</v>
      </c>
      <c r="K28" s="52"/>
      <c r="L28" s="54"/>
    </row>
    <row r="29" s="6" customFormat="1" ht="25" customHeight="1" spans="1:12">
      <c r="A29" s="25" t="s">
        <v>58</v>
      </c>
      <c r="B29" s="38">
        <f>B6+B17+B25</f>
        <v>784974</v>
      </c>
      <c r="C29" s="38">
        <f>C6+C17+C25</f>
        <v>927982</v>
      </c>
      <c r="D29" s="38">
        <f t="shared" si="7"/>
        <v>143008</v>
      </c>
      <c r="E29" s="39">
        <f>D29/B29*100</f>
        <v>18.2181830226224</v>
      </c>
      <c r="F29" s="39"/>
      <c r="G29" s="28" t="s">
        <v>59</v>
      </c>
      <c r="H29" s="38">
        <f>H6+H17+H25</f>
        <v>784974</v>
      </c>
      <c r="I29" s="38">
        <f>I6+I17+I25</f>
        <v>927982</v>
      </c>
      <c r="J29" s="38">
        <f t="shared" si="6"/>
        <v>143008</v>
      </c>
      <c r="K29" s="56">
        <f>J29/H29*100</f>
        <v>18.2181830226224</v>
      </c>
      <c r="L29" s="58"/>
    </row>
    <row r="30" s="2" customFormat="1" ht="25" customHeight="1" spans="1:12">
      <c r="A30" s="42"/>
      <c r="B30" s="15"/>
      <c r="C30" s="15"/>
      <c r="D30" s="15"/>
      <c r="E30" s="43"/>
      <c r="F30" s="43"/>
      <c r="G30" s="44"/>
      <c r="H30" s="15"/>
      <c r="I30" s="15"/>
      <c r="J30" s="15"/>
      <c r="K30" s="46"/>
      <c r="L30" s="59"/>
    </row>
    <row r="31" s="2" customFormat="1" ht="25" customHeight="1" spans="1:12">
      <c r="A31" s="42"/>
      <c r="B31" s="15"/>
      <c r="C31" s="15"/>
      <c r="D31" s="15"/>
      <c r="E31" s="43"/>
      <c r="F31" s="43"/>
      <c r="G31" s="44"/>
      <c r="H31" s="15"/>
      <c r="I31" s="15"/>
      <c r="J31" s="15"/>
      <c r="K31" s="46"/>
      <c r="L31" s="59"/>
    </row>
    <row r="32" s="2" customFormat="1" ht="25" customHeight="1" spans="1:12">
      <c r="A32" s="42"/>
      <c r="B32" s="15"/>
      <c r="C32" s="15"/>
      <c r="D32" s="15"/>
      <c r="E32" s="43"/>
      <c r="F32" s="43"/>
      <c r="G32" s="44"/>
      <c r="H32" s="15"/>
      <c r="I32" s="15"/>
      <c r="J32" s="15"/>
      <c r="K32" s="46"/>
      <c r="L32" s="59"/>
    </row>
    <row r="33" s="1" customFormat="1" spans="1:12">
      <c r="A33" s="7"/>
      <c r="B33" s="8"/>
      <c r="C33" s="8"/>
      <c r="D33" s="8"/>
      <c r="E33" s="9"/>
      <c r="F33" s="9"/>
      <c r="G33" s="8"/>
      <c r="H33" s="8"/>
      <c r="I33" s="8">
        <f>C29-I29</f>
        <v>0</v>
      </c>
      <c r="J33" s="8"/>
      <c r="K33" s="10"/>
      <c r="L33" s="7"/>
    </row>
  </sheetData>
  <mergeCells count="5">
    <mergeCell ref="A2:L2"/>
    <mergeCell ref="E3:F3"/>
    <mergeCell ref="G3:H3"/>
    <mergeCell ref="A4:F4"/>
    <mergeCell ref="G4:L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hali</cp:lastModifiedBy>
  <dcterms:created xsi:type="dcterms:W3CDTF">2023-05-12T11:15:00Z</dcterms:created>
  <dcterms:modified xsi:type="dcterms:W3CDTF">2023-11-25T02:27:18Z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2825626ED1054A7B9A8811B6ADCE3A95_12</vt:lpwstr>
  </property>
</Properties>
</file>